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  <sheet name="Hoja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<sst xmlns="http://schemas.openxmlformats.org/spreadsheetml/2006/main" count="34" uniqueCount="28">
  <si>
    <t>PSOE</t>
  </si>
  <si>
    <t>PP</t>
  </si>
  <si>
    <t>PA</t>
  </si>
  <si>
    <t>IU</t>
  </si>
  <si>
    <t>NULOS</t>
  </si>
  <si>
    <t>BLANCO</t>
  </si>
  <si>
    <t>MESAS</t>
  </si>
  <si>
    <t>CONCEJALES</t>
  </si>
  <si>
    <t>MESA 01</t>
  </si>
  <si>
    <t>MESA 02</t>
  </si>
  <si>
    <t>MESA 03</t>
  </si>
  <si>
    <t>MESA 04</t>
  </si>
  <si>
    <t>MESA 05</t>
  </si>
  <si>
    <t>MESA 06</t>
  </si>
  <si>
    <t>MESA 07</t>
  </si>
  <si>
    <t>MESA 08</t>
  </si>
  <si>
    <t>MESA 09</t>
  </si>
  <si>
    <t>% VOTO</t>
  </si>
  <si>
    <t>Nº CONCEJALES</t>
  </si>
  <si>
    <t>% MINIMO DE VOTOS</t>
  </si>
  <si>
    <t>VOTOS A COMPUTAR</t>
  </si>
  <si>
    <t>SUMAS</t>
  </si>
  <si>
    <t>VOTOS OBTENIDOS</t>
  </si>
  <si>
    <t>PARTIDO J</t>
  </si>
  <si>
    <t>PARTIDO K</t>
  </si>
  <si>
    <t>Ejemplo Sistema D'Hondt sobre un máximo de 21 concejales.</t>
  </si>
  <si>
    <t>Basado en las Elecciones Municipales del Municipio de Nijar de Mayo de 2011. (Las mesas son inventadas, los totales son reales)</t>
  </si>
  <si>
    <t>Tabla realizada por Antonio Rubio Martin. Responsable de Informática del Ayuntamiento de Níjar.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</si>
</sst>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0" fillId="38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39" borderId="10" xfId="0" applyNumberFormat="1" applyFill="1" applyBorder="1" applyAlignment="1">
      <alignment/>
    </xf>
    <xf numFmtId="3" fontId="20" fillId="38" borderId="10" xfId="0" applyNumberFormat="1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0" fillId="8" borderId="10" xfId="0" applyNumberFormat="1" applyFill="1" applyBorder="1" applyAlignment="1" applyProtection="1">
      <alignment/>
      <protection locked="0"/>
    </xf>
    <xf numFmtId="0" fontId="41" fillId="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  <color indexed="48"/>
      </font>
      <fill>
        <patternFill patternType="solid">
          <fgColor indexed="48"/>
          <bgColor indexed="44"/>
        </patternFill>
      </fill>
    </dxf>
    <dxf>
      <font>
        <b/>
        <i/>
        <name val="Cambria"/>
        <color rgb="FFFF000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20.140625" style="0" customWidth="1"/>
    <col min="2" max="2" width="14.7109375" style="0" customWidth="1"/>
    <col min="3" max="4" width="15.00390625" style="0" customWidth="1"/>
    <col min="5" max="5" width="15.7109375" style="0" customWidth="1"/>
    <col min="6" max="6" width="14.57421875" style="0" customWidth="1"/>
    <col min="7" max="7" width="15.28125" style="0" customWidth="1"/>
    <col min="8" max="8" width="10.140625" style="0" customWidth="1"/>
    <col min="9" max="9" width="11.140625" style="0" customWidth="1"/>
  </cols>
  <sheetData>
    <row r="1" spans="1:10" s="1" customFormat="1" ht="12.75">
      <c r="A1" s="6" t="s">
        <v>6</v>
      </c>
      <c r="B1" s="7" t="s">
        <v>0</v>
      </c>
      <c r="C1" s="7" t="s">
        <v>1</v>
      </c>
      <c r="D1" s="7" t="s">
        <v>2</v>
      </c>
      <c r="E1" s="7" t="s">
        <v>3</v>
      </c>
      <c r="F1" s="9" t="s">
        <v>23</v>
      </c>
      <c r="G1" s="9" t="s">
        <v>24</v>
      </c>
      <c r="H1" s="8" t="s">
        <v>4</v>
      </c>
      <c r="I1" s="8" t="s">
        <v>5</v>
      </c>
      <c r="J1" s="6" t="s">
        <v>21</v>
      </c>
    </row>
    <row r="2" spans="1:10" ht="12.75">
      <c r="A2" s="4" t="s">
        <v>8</v>
      </c>
      <c r="B2" s="24">
        <v>461</v>
      </c>
      <c r="C2" s="24">
        <v>680</v>
      </c>
      <c r="D2" s="24">
        <v>99</v>
      </c>
      <c r="E2" s="24">
        <v>44</v>
      </c>
      <c r="F2" s="24">
        <v>0</v>
      </c>
      <c r="G2" s="24">
        <v>0</v>
      </c>
      <c r="H2" s="24">
        <v>7</v>
      </c>
      <c r="I2" s="24">
        <v>11</v>
      </c>
      <c r="J2" s="19">
        <f aca="true" t="shared" si="0" ref="J2:J11">SUM(B2:I2)</f>
        <v>1302</v>
      </c>
    </row>
    <row r="3" spans="1:10" ht="12.75">
      <c r="A3" s="4" t="s">
        <v>9</v>
      </c>
      <c r="B3" s="24">
        <v>250</v>
      </c>
      <c r="C3" s="24">
        <v>490</v>
      </c>
      <c r="D3" s="24">
        <v>88</v>
      </c>
      <c r="E3" s="24">
        <v>55</v>
      </c>
      <c r="F3" s="24">
        <v>0</v>
      </c>
      <c r="G3" s="24">
        <v>0</v>
      </c>
      <c r="H3" s="24">
        <v>2</v>
      </c>
      <c r="I3" s="24">
        <v>10</v>
      </c>
      <c r="J3" s="19">
        <f t="shared" si="0"/>
        <v>895</v>
      </c>
    </row>
    <row r="4" spans="1:10" ht="12.75">
      <c r="A4" s="4" t="s">
        <v>10</v>
      </c>
      <c r="B4" s="24">
        <v>301</v>
      </c>
      <c r="C4" s="24">
        <v>533</v>
      </c>
      <c r="D4" s="24">
        <v>105</v>
      </c>
      <c r="E4" s="24">
        <v>54</v>
      </c>
      <c r="F4" s="24">
        <v>0</v>
      </c>
      <c r="G4" s="24">
        <v>0</v>
      </c>
      <c r="H4" s="24">
        <v>7</v>
      </c>
      <c r="I4" s="24">
        <v>18</v>
      </c>
      <c r="J4" s="19">
        <f t="shared" si="0"/>
        <v>1018</v>
      </c>
    </row>
    <row r="5" spans="1:10" ht="12.75">
      <c r="A5" s="4" t="s">
        <v>11</v>
      </c>
      <c r="B5" s="24">
        <v>289</v>
      </c>
      <c r="C5" s="24">
        <v>490</v>
      </c>
      <c r="D5" s="24">
        <v>55</v>
      </c>
      <c r="E5" s="24">
        <v>88</v>
      </c>
      <c r="F5" s="24">
        <v>0</v>
      </c>
      <c r="G5" s="24">
        <v>0</v>
      </c>
      <c r="H5" s="24">
        <v>3</v>
      </c>
      <c r="I5" s="24">
        <v>11</v>
      </c>
      <c r="J5" s="19">
        <f t="shared" si="0"/>
        <v>936</v>
      </c>
    </row>
    <row r="6" spans="1:10" ht="12.75">
      <c r="A6" s="4" t="s">
        <v>12</v>
      </c>
      <c r="B6" s="24">
        <v>477</v>
      </c>
      <c r="C6" s="24">
        <v>500</v>
      </c>
      <c r="D6" s="24">
        <v>99</v>
      </c>
      <c r="E6" s="24">
        <v>99</v>
      </c>
      <c r="F6" s="24">
        <v>0</v>
      </c>
      <c r="G6" s="24">
        <v>0</v>
      </c>
      <c r="H6" s="24">
        <v>2</v>
      </c>
      <c r="I6" s="24">
        <v>17</v>
      </c>
      <c r="J6" s="19">
        <f t="shared" si="0"/>
        <v>1194</v>
      </c>
    </row>
    <row r="7" spans="1:10" ht="12.75">
      <c r="A7" s="4" t="s">
        <v>13</v>
      </c>
      <c r="B7" s="24">
        <v>399</v>
      </c>
      <c r="C7" s="24">
        <v>581</v>
      </c>
      <c r="D7" s="24">
        <v>121</v>
      </c>
      <c r="E7" s="24">
        <v>22</v>
      </c>
      <c r="F7" s="24">
        <v>0</v>
      </c>
      <c r="G7" s="24">
        <v>0</v>
      </c>
      <c r="H7" s="24">
        <v>9</v>
      </c>
      <c r="I7" s="24">
        <v>9</v>
      </c>
      <c r="J7" s="19">
        <f t="shared" si="0"/>
        <v>1141</v>
      </c>
    </row>
    <row r="8" spans="1:10" ht="12.75">
      <c r="A8" s="4" t="s">
        <v>14</v>
      </c>
      <c r="B8" s="24">
        <v>388</v>
      </c>
      <c r="C8" s="24">
        <v>490</v>
      </c>
      <c r="D8" s="24">
        <v>126</v>
      </c>
      <c r="E8" s="24">
        <v>2</v>
      </c>
      <c r="F8" s="24">
        <v>0</v>
      </c>
      <c r="G8" s="24">
        <v>0</v>
      </c>
      <c r="H8" s="24">
        <v>2</v>
      </c>
      <c r="I8" s="24">
        <v>9</v>
      </c>
      <c r="J8" s="19">
        <f t="shared" si="0"/>
        <v>1017</v>
      </c>
    </row>
    <row r="9" spans="1:10" ht="12.75">
      <c r="A9" s="4" t="s">
        <v>15</v>
      </c>
      <c r="B9" s="24">
        <v>377</v>
      </c>
      <c r="C9" s="24">
        <v>450</v>
      </c>
      <c r="D9" s="24">
        <v>129</v>
      </c>
      <c r="E9" s="24">
        <v>65</v>
      </c>
      <c r="F9" s="24">
        <v>0</v>
      </c>
      <c r="G9" s="24">
        <v>0</v>
      </c>
      <c r="H9" s="24">
        <v>4</v>
      </c>
      <c r="I9" s="24">
        <v>13</v>
      </c>
      <c r="J9" s="19">
        <f t="shared" si="0"/>
        <v>1038</v>
      </c>
    </row>
    <row r="10" spans="1:10" ht="12.75">
      <c r="A10" s="4" t="s">
        <v>16</v>
      </c>
      <c r="B10" s="24">
        <v>288</v>
      </c>
      <c r="C10" s="24">
        <v>490</v>
      </c>
      <c r="D10" s="24">
        <v>180</v>
      </c>
      <c r="E10" s="24">
        <v>99</v>
      </c>
      <c r="F10" s="24">
        <v>0</v>
      </c>
      <c r="G10" s="24">
        <v>0</v>
      </c>
      <c r="H10" s="24">
        <v>7</v>
      </c>
      <c r="I10" s="24">
        <v>9</v>
      </c>
      <c r="J10" s="19">
        <f t="shared" si="0"/>
        <v>1073</v>
      </c>
    </row>
    <row r="11" spans="1:10" ht="12.75">
      <c r="A11" s="16" t="s">
        <v>20</v>
      </c>
      <c r="B11" s="20">
        <f>SUM(IF(B13&gt;B15,B2:B10))</f>
        <v>3230</v>
      </c>
      <c r="C11" s="20">
        <f>SUM(IF(C13&gt;B15,C2:C10))</f>
        <v>4704</v>
      </c>
      <c r="D11" s="20">
        <f>SUM(IF(D13&gt;B15,D2:D10))</f>
        <v>1002</v>
      </c>
      <c r="E11" s="20">
        <f>SUM(IF(E13&gt;B15,E2:E10))</f>
        <v>528</v>
      </c>
      <c r="F11" s="20">
        <f>SUM(IF(F13&gt;B15,F2:F10))</f>
        <v>0</v>
      </c>
      <c r="G11" s="20">
        <f>SUM(IF(G13&gt;B15,G2:G10))</f>
        <v>0</v>
      </c>
      <c r="H11" s="20">
        <f>SUM(H2:H10)</f>
        <v>43</v>
      </c>
      <c r="I11" s="20">
        <f>SUM(I2:I10)</f>
        <v>107</v>
      </c>
      <c r="J11" s="21">
        <f>SUM(B11:G11)</f>
        <v>9464</v>
      </c>
    </row>
    <row r="12" spans="1:10" ht="12.75">
      <c r="A12" s="16" t="s">
        <v>22</v>
      </c>
      <c r="B12" s="20">
        <f>SUM(B2:B10)</f>
        <v>3230</v>
      </c>
      <c r="C12" s="20">
        <f aca="true" t="shared" si="1" ref="C12:I12">SUM(C2:C10)</f>
        <v>4704</v>
      </c>
      <c r="D12" s="20">
        <f t="shared" si="1"/>
        <v>1002</v>
      </c>
      <c r="E12" s="20">
        <f t="shared" si="1"/>
        <v>528</v>
      </c>
      <c r="F12" s="20">
        <f t="shared" si="1"/>
        <v>0</v>
      </c>
      <c r="G12" s="20">
        <f t="shared" si="1"/>
        <v>0</v>
      </c>
      <c r="H12" s="20">
        <f t="shared" si="1"/>
        <v>43</v>
      </c>
      <c r="I12" s="20">
        <f t="shared" si="1"/>
        <v>107</v>
      </c>
      <c r="J12" s="21">
        <f>SUM(B12:I12)</f>
        <v>9614</v>
      </c>
    </row>
    <row r="13" spans="1:10" ht="12.75">
      <c r="A13" s="5" t="s">
        <v>17</v>
      </c>
      <c r="B13" s="15">
        <f>SUM(B2:B10)*100/SUM(B2:I10)</f>
        <v>33.59683794466403</v>
      </c>
      <c r="C13" s="15">
        <f>SUM(C2:C10)*100/SUM(B2:I10)</f>
        <v>48.9286457249844</v>
      </c>
      <c r="D13" s="15">
        <f>SUM(D2:D10)*100/SUM(B2:I10)</f>
        <v>10.42230081131683</v>
      </c>
      <c r="E13" s="15">
        <f>SUM(E2:E10)*100/SUM(B2:I10)</f>
        <v>5.491990846681922</v>
      </c>
      <c r="F13" s="15">
        <f>SUM(F2:F10)*100/SUM(B2:I10)</f>
        <v>0</v>
      </c>
      <c r="G13" s="15">
        <f>SUM(G2:G10)*100/SUM(B2:I10)</f>
        <v>0</v>
      </c>
      <c r="H13" s="15">
        <f>SUM(H2:H10)*100/SUM(B2:I10)</f>
        <v>0.4472644060744747</v>
      </c>
      <c r="I13" s="15">
        <f>SUM(I2:I10)*100/SUM(B2:I10)</f>
        <v>1.112960266278344</v>
      </c>
      <c r="J13" s="18">
        <f>SUM(B13:I13)</f>
        <v>100</v>
      </c>
    </row>
    <row r="14" spans="1:10" ht="12.75">
      <c r="A14" s="16" t="s">
        <v>18</v>
      </c>
      <c r="B14" s="17">
        <f>COUNTIF(B17:B37,"&gt;"&amp;J16)</f>
        <v>7</v>
      </c>
      <c r="C14" s="17">
        <f>COUNTIF(C17:C37,"&gt;"&amp;J16)</f>
        <v>11</v>
      </c>
      <c r="D14" s="17">
        <f>COUNTIF(D17:D37,"&gt;"&amp;J16)</f>
        <v>2</v>
      </c>
      <c r="E14" s="17">
        <f>COUNTIF(E17:E37,"&gt;"&amp;J16)</f>
        <v>1</v>
      </c>
      <c r="F14" s="17">
        <f>COUNTIF(F17:F37,"&gt;"&amp;J16)</f>
        <v>0</v>
      </c>
      <c r="G14" s="17">
        <f>COUNTIF(G17:G37,"&gt;"&amp;J16)</f>
        <v>0</v>
      </c>
      <c r="H14" s="2"/>
      <c r="I14" s="2"/>
      <c r="J14" s="18">
        <f>SUM(B14:G14)</f>
        <v>21</v>
      </c>
    </row>
    <row r="15" spans="1:9" ht="12.75">
      <c r="A15" s="16" t="s">
        <v>19</v>
      </c>
      <c r="B15" s="25">
        <v>5</v>
      </c>
      <c r="C15" s="2"/>
      <c r="D15" s="2"/>
      <c r="E15" s="2"/>
      <c r="F15" s="2"/>
      <c r="G15" s="2"/>
      <c r="H15" s="2"/>
      <c r="I15" s="2"/>
    </row>
    <row r="16" spans="1:10" ht="12.75">
      <c r="A16" s="9" t="s">
        <v>7</v>
      </c>
      <c r="B16" s="7" t="s">
        <v>0</v>
      </c>
      <c r="C16" s="7" t="s">
        <v>1</v>
      </c>
      <c r="D16" s="7" t="s">
        <v>2</v>
      </c>
      <c r="E16" s="7" t="s">
        <v>3</v>
      </c>
      <c r="F16" s="9" t="s">
        <v>23</v>
      </c>
      <c r="G16" s="9" t="s">
        <v>24</v>
      </c>
      <c r="J16" s="3">
        <f>LARGE(B17:G37,22)</f>
        <v>403.75</v>
      </c>
    </row>
    <row r="17" spans="1:7" ht="12.75">
      <c r="A17" s="10">
        <v>1</v>
      </c>
      <c r="B17" s="11">
        <f aca="true" t="shared" si="2" ref="B17:G17">B11/1</f>
        <v>3230</v>
      </c>
      <c r="C17" s="11">
        <f t="shared" si="2"/>
        <v>4704</v>
      </c>
      <c r="D17" s="11">
        <f t="shared" si="2"/>
        <v>1002</v>
      </c>
      <c r="E17" s="11">
        <f t="shared" si="2"/>
        <v>528</v>
      </c>
      <c r="F17" s="11">
        <f t="shared" si="2"/>
        <v>0</v>
      </c>
      <c r="G17" s="11">
        <f t="shared" si="2"/>
        <v>0</v>
      </c>
    </row>
    <row r="18" spans="1:7" ht="12.75">
      <c r="A18" s="10">
        <v>2</v>
      </c>
      <c r="B18" s="11">
        <f aca="true" t="shared" si="3" ref="B18:G18">B11/2</f>
        <v>1615</v>
      </c>
      <c r="C18" s="11">
        <f t="shared" si="3"/>
        <v>2352</v>
      </c>
      <c r="D18" s="11">
        <f t="shared" si="3"/>
        <v>501</v>
      </c>
      <c r="E18" s="11">
        <f t="shared" si="3"/>
        <v>264</v>
      </c>
      <c r="F18" s="11">
        <f t="shared" si="3"/>
        <v>0</v>
      </c>
      <c r="G18" s="11">
        <f t="shared" si="3"/>
        <v>0</v>
      </c>
    </row>
    <row r="19" spans="1:7" ht="12.75">
      <c r="A19" s="10">
        <v>3</v>
      </c>
      <c r="B19" s="11">
        <f aca="true" t="shared" si="4" ref="B19:G19">B11/3</f>
        <v>1076.6666666666667</v>
      </c>
      <c r="C19" s="11">
        <f t="shared" si="4"/>
        <v>1568</v>
      </c>
      <c r="D19" s="11">
        <f t="shared" si="4"/>
        <v>334</v>
      </c>
      <c r="E19" s="11">
        <f t="shared" si="4"/>
        <v>176</v>
      </c>
      <c r="F19" s="11">
        <f t="shared" si="4"/>
        <v>0</v>
      </c>
      <c r="G19" s="11">
        <f t="shared" si="4"/>
        <v>0</v>
      </c>
    </row>
    <row r="20" spans="1:7" ht="12.75">
      <c r="A20" s="10">
        <v>4</v>
      </c>
      <c r="B20" s="11">
        <f aca="true" t="shared" si="5" ref="B20:G20">B11/4</f>
        <v>807.5</v>
      </c>
      <c r="C20" s="11">
        <f t="shared" si="5"/>
        <v>1176</v>
      </c>
      <c r="D20" s="11">
        <f t="shared" si="5"/>
        <v>250.5</v>
      </c>
      <c r="E20" s="11">
        <f t="shared" si="5"/>
        <v>132</v>
      </c>
      <c r="F20" s="11">
        <f t="shared" si="5"/>
        <v>0</v>
      </c>
      <c r="G20" s="11">
        <f t="shared" si="5"/>
        <v>0</v>
      </c>
    </row>
    <row r="21" spans="1:9" ht="12.75">
      <c r="A21" s="10">
        <v>5</v>
      </c>
      <c r="B21" s="11">
        <f aca="true" t="shared" si="6" ref="B21:G21">B11/5</f>
        <v>646</v>
      </c>
      <c r="C21" s="11">
        <f t="shared" si="6"/>
        <v>940.8</v>
      </c>
      <c r="D21" s="11">
        <f t="shared" si="6"/>
        <v>200.4</v>
      </c>
      <c r="E21" s="11">
        <f t="shared" si="6"/>
        <v>105.6</v>
      </c>
      <c r="F21" s="11">
        <f t="shared" si="6"/>
        <v>0</v>
      </c>
      <c r="G21" s="11">
        <f t="shared" si="6"/>
        <v>0</v>
      </c>
      <c r="I21" s="13"/>
    </row>
    <row r="22" spans="1:9" ht="12.75">
      <c r="A22" s="10">
        <v>6</v>
      </c>
      <c r="B22" s="11">
        <f aca="true" t="shared" si="7" ref="B22:G22">B11/6</f>
        <v>538.3333333333334</v>
      </c>
      <c r="C22" s="11">
        <f t="shared" si="7"/>
        <v>784</v>
      </c>
      <c r="D22" s="11">
        <f t="shared" si="7"/>
        <v>167</v>
      </c>
      <c r="E22" s="11">
        <f t="shared" si="7"/>
        <v>88</v>
      </c>
      <c r="F22" s="11">
        <f t="shared" si="7"/>
        <v>0</v>
      </c>
      <c r="G22" s="11">
        <f t="shared" si="7"/>
        <v>0</v>
      </c>
      <c r="I22" s="14"/>
    </row>
    <row r="23" spans="1:7" ht="12.75">
      <c r="A23" s="10">
        <v>7</v>
      </c>
      <c r="B23" s="11">
        <f aca="true" t="shared" si="8" ref="B23:G23">B11/7</f>
        <v>461.42857142857144</v>
      </c>
      <c r="C23" s="11">
        <f t="shared" si="8"/>
        <v>672</v>
      </c>
      <c r="D23" s="11">
        <f t="shared" si="8"/>
        <v>143.14285714285714</v>
      </c>
      <c r="E23" s="11">
        <f t="shared" si="8"/>
        <v>75.42857142857143</v>
      </c>
      <c r="F23" s="11">
        <f t="shared" si="8"/>
        <v>0</v>
      </c>
      <c r="G23" s="12">
        <f t="shared" si="8"/>
        <v>0</v>
      </c>
    </row>
    <row r="24" spans="1:7" ht="12.75">
      <c r="A24" s="10">
        <v>8</v>
      </c>
      <c r="B24" s="11">
        <f aca="true" t="shared" si="9" ref="B24:G24">B11/8</f>
        <v>403.75</v>
      </c>
      <c r="C24" s="11">
        <f t="shared" si="9"/>
        <v>588</v>
      </c>
      <c r="D24" s="11">
        <f t="shared" si="9"/>
        <v>125.25</v>
      </c>
      <c r="E24" s="11">
        <f t="shared" si="9"/>
        <v>66</v>
      </c>
      <c r="F24" s="11">
        <f t="shared" si="9"/>
        <v>0</v>
      </c>
      <c r="G24" s="11">
        <f t="shared" si="9"/>
        <v>0</v>
      </c>
    </row>
    <row r="25" spans="1:7" ht="12.75">
      <c r="A25" s="10">
        <v>9</v>
      </c>
      <c r="B25" s="11">
        <f aca="true" t="shared" si="10" ref="B25:G25">B11/9</f>
        <v>358.8888888888889</v>
      </c>
      <c r="C25" s="11">
        <f t="shared" si="10"/>
        <v>522.6666666666666</v>
      </c>
      <c r="D25" s="11">
        <f t="shared" si="10"/>
        <v>111.33333333333333</v>
      </c>
      <c r="E25" s="11">
        <f t="shared" si="10"/>
        <v>58.666666666666664</v>
      </c>
      <c r="F25" s="11">
        <f t="shared" si="10"/>
        <v>0</v>
      </c>
      <c r="G25" s="11">
        <f t="shared" si="10"/>
        <v>0</v>
      </c>
    </row>
    <row r="26" spans="1:7" ht="12.75">
      <c r="A26" s="10">
        <v>10</v>
      </c>
      <c r="B26" s="11">
        <f aca="true" t="shared" si="11" ref="B26:G26">B11/10</f>
        <v>323</v>
      </c>
      <c r="C26" s="11">
        <f t="shared" si="11"/>
        <v>470.4</v>
      </c>
      <c r="D26" s="11">
        <f t="shared" si="11"/>
        <v>100.2</v>
      </c>
      <c r="E26" s="11">
        <f t="shared" si="11"/>
        <v>52.8</v>
      </c>
      <c r="F26" s="11">
        <f t="shared" si="11"/>
        <v>0</v>
      </c>
      <c r="G26" s="11">
        <f t="shared" si="11"/>
        <v>0</v>
      </c>
    </row>
    <row r="27" spans="1:7" ht="12.75">
      <c r="A27" s="10">
        <v>11</v>
      </c>
      <c r="B27" s="11">
        <f aca="true" t="shared" si="12" ref="B27:G27">B11/11</f>
        <v>293.6363636363636</v>
      </c>
      <c r="C27" s="11">
        <f t="shared" si="12"/>
        <v>427.6363636363636</v>
      </c>
      <c r="D27" s="11">
        <f t="shared" si="12"/>
        <v>91.0909090909091</v>
      </c>
      <c r="E27" s="11">
        <f t="shared" si="12"/>
        <v>48</v>
      </c>
      <c r="F27" s="11">
        <f t="shared" si="12"/>
        <v>0</v>
      </c>
      <c r="G27" s="11">
        <f t="shared" si="12"/>
        <v>0</v>
      </c>
    </row>
    <row r="28" spans="1:7" ht="12.75">
      <c r="A28" s="10">
        <v>12</v>
      </c>
      <c r="B28" s="11">
        <f aca="true" t="shared" si="13" ref="B28:G28">B11/12</f>
        <v>269.1666666666667</v>
      </c>
      <c r="C28" s="11">
        <f t="shared" si="13"/>
        <v>392</v>
      </c>
      <c r="D28" s="11">
        <f t="shared" si="13"/>
        <v>83.5</v>
      </c>
      <c r="E28" s="11">
        <f t="shared" si="13"/>
        <v>44</v>
      </c>
      <c r="F28" s="11">
        <f t="shared" si="13"/>
        <v>0</v>
      </c>
      <c r="G28" s="11">
        <f t="shared" si="13"/>
        <v>0</v>
      </c>
    </row>
    <row r="29" spans="1:7" ht="12.75">
      <c r="A29" s="10">
        <v>13</v>
      </c>
      <c r="B29" s="11">
        <f aca="true" t="shared" si="14" ref="B29:G29">B11/13</f>
        <v>248.46153846153845</v>
      </c>
      <c r="C29" s="11">
        <f t="shared" si="14"/>
        <v>361.84615384615387</v>
      </c>
      <c r="D29" s="11">
        <f t="shared" si="14"/>
        <v>77.07692307692308</v>
      </c>
      <c r="E29" s="11">
        <f t="shared" si="14"/>
        <v>40.61538461538461</v>
      </c>
      <c r="F29" s="11">
        <f t="shared" si="14"/>
        <v>0</v>
      </c>
      <c r="G29" s="11">
        <f t="shared" si="14"/>
        <v>0</v>
      </c>
    </row>
    <row r="30" spans="1:7" ht="12.75">
      <c r="A30" s="10">
        <v>14</v>
      </c>
      <c r="B30" s="11">
        <f aca="true" t="shared" si="15" ref="B30:G30">B11/14</f>
        <v>230.71428571428572</v>
      </c>
      <c r="C30" s="11">
        <f t="shared" si="15"/>
        <v>336</v>
      </c>
      <c r="D30" s="11">
        <f t="shared" si="15"/>
        <v>71.57142857142857</v>
      </c>
      <c r="E30" s="11">
        <f t="shared" si="15"/>
        <v>37.714285714285715</v>
      </c>
      <c r="F30" s="11">
        <f t="shared" si="15"/>
        <v>0</v>
      </c>
      <c r="G30" s="11">
        <f t="shared" si="15"/>
        <v>0</v>
      </c>
    </row>
    <row r="31" spans="1:7" ht="12.75">
      <c r="A31" s="10">
        <v>15</v>
      </c>
      <c r="B31" s="11">
        <f aca="true" t="shared" si="16" ref="B31:G31">B11/15</f>
        <v>215.33333333333334</v>
      </c>
      <c r="C31" s="11">
        <f t="shared" si="16"/>
        <v>313.6</v>
      </c>
      <c r="D31" s="11">
        <f t="shared" si="16"/>
        <v>66.8</v>
      </c>
      <c r="E31" s="11">
        <f t="shared" si="16"/>
        <v>35.2</v>
      </c>
      <c r="F31" s="11">
        <f t="shared" si="16"/>
        <v>0</v>
      </c>
      <c r="G31" s="11">
        <f t="shared" si="16"/>
        <v>0</v>
      </c>
    </row>
    <row r="32" spans="1:7" ht="12.75">
      <c r="A32" s="10">
        <v>16</v>
      </c>
      <c r="B32" s="11">
        <f aca="true" t="shared" si="17" ref="B32:G32">B11/16</f>
        <v>201.875</v>
      </c>
      <c r="C32" s="11">
        <f t="shared" si="17"/>
        <v>294</v>
      </c>
      <c r="D32" s="11">
        <f t="shared" si="17"/>
        <v>62.625</v>
      </c>
      <c r="E32" s="11">
        <f t="shared" si="17"/>
        <v>33</v>
      </c>
      <c r="F32" s="11">
        <f t="shared" si="17"/>
        <v>0</v>
      </c>
      <c r="G32" s="11">
        <f t="shared" si="17"/>
        <v>0</v>
      </c>
    </row>
    <row r="33" spans="1:7" ht="12.75">
      <c r="A33" s="10">
        <v>17</v>
      </c>
      <c r="B33" s="11">
        <f aca="true" t="shared" si="18" ref="B33:G33">B11/17</f>
        <v>190</v>
      </c>
      <c r="C33" s="11">
        <f t="shared" si="18"/>
        <v>276.70588235294116</v>
      </c>
      <c r="D33" s="11">
        <f t="shared" si="18"/>
        <v>58.94117647058823</v>
      </c>
      <c r="E33" s="11">
        <f t="shared" si="18"/>
        <v>31.058823529411764</v>
      </c>
      <c r="F33" s="11">
        <f t="shared" si="18"/>
        <v>0</v>
      </c>
      <c r="G33" s="11">
        <f t="shared" si="18"/>
        <v>0</v>
      </c>
    </row>
    <row r="34" spans="1:7" ht="12.75">
      <c r="A34" s="10">
        <v>18</v>
      </c>
      <c r="B34" s="11">
        <f aca="true" t="shared" si="19" ref="B34:G34">B11/18</f>
        <v>179.44444444444446</v>
      </c>
      <c r="C34" s="11">
        <f t="shared" si="19"/>
        <v>261.3333333333333</v>
      </c>
      <c r="D34" s="11">
        <f t="shared" si="19"/>
        <v>55.666666666666664</v>
      </c>
      <c r="E34" s="11">
        <f t="shared" si="19"/>
        <v>29.333333333333332</v>
      </c>
      <c r="F34" s="11">
        <f t="shared" si="19"/>
        <v>0</v>
      </c>
      <c r="G34" s="11">
        <f t="shared" si="19"/>
        <v>0</v>
      </c>
    </row>
    <row r="35" spans="1:7" ht="12.75">
      <c r="A35" s="10">
        <v>19</v>
      </c>
      <c r="B35" s="11">
        <f aca="true" t="shared" si="20" ref="B35:G35">B11/19</f>
        <v>170</v>
      </c>
      <c r="C35" s="11">
        <f t="shared" si="20"/>
        <v>247.57894736842104</v>
      </c>
      <c r="D35" s="11">
        <f t="shared" si="20"/>
        <v>52.73684210526316</v>
      </c>
      <c r="E35" s="11">
        <f t="shared" si="20"/>
        <v>27.789473684210527</v>
      </c>
      <c r="F35" s="11">
        <f t="shared" si="20"/>
        <v>0</v>
      </c>
      <c r="G35" s="11">
        <f t="shared" si="20"/>
        <v>0</v>
      </c>
    </row>
    <row r="36" spans="1:7" ht="12.75">
      <c r="A36" s="10">
        <v>20</v>
      </c>
      <c r="B36" s="11">
        <f aca="true" t="shared" si="21" ref="B36:G36">B11/20</f>
        <v>161.5</v>
      </c>
      <c r="C36" s="11">
        <f t="shared" si="21"/>
        <v>235.2</v>
      </c>
      <c r="D36" s="11">
        <f t="shared" si="21"/>
        <v>50.1</v>
      </c>
      <c r="E36" s="11">
        <f t="shared" si="21"/>
        <v>26.4</v>
      </c>
      <c r="F36" s="11">
        <f t="shared" si="21"/>
        <v>0</v>
      </c>
      <c r="G36" s="11">
        <f t="shared" si="21"/>
        <v>0</v>
      </c>
    </row>
    <row r="37" spans="1:7" ht="12.75">
      <c r="A37" s="10">
        <v>21</v>
      </c>
      <c r="B37" s="11">
        <f aca="true" t="shared" si="22" ref="B37:G37">B11/21</f>
        <v>153.8095238095238</v>
      </c>
      <c r="C37" s="11">
        <f t="shared" si="22"/>
        <v>224</v>
      </c>
      <c r="D37" s="11">
        <f t="shared" si="22"/>
        <v>47.714285714285715</v>
      </c>
      <c r="E37" s="11">
        <f t="shared" si="22"/>
        <v>25.142857142857142</v>
      </c>
      <c r="F37" s="11">
        <f t="shared" si="22"/>
        <v>0</v>
      </c>
      <c r="G37" s="11">
        <f t="shared" si="22"/>
        <v>0</v>
      </c>
    </row>
    <row r="39" ht="41.25" customHeight="1">
      <c r="A39" s="22" t="s">
        <v>25</v>
      </c>
    </row>
    <row r="40" ht="12.75">
      <c r="A40" s="23" t="s">
        <v>26</v>
      </c>
    </row>
    <row r="41" ht="12.75">
      <c r="A41" s="26" t="s">
        <v>27</v>
      </c>
    </row>
  </sheetData>
  <sheetProtection password="E7D4" sheet="1"/>
  <conditionalFormatting sqref="B17:G37 I21:I22">
    <cfRule type="cellIs" priority="1" dxfId="2" operator="greaterThan" stopIfTrue="1">
      <formula>$J$16</formula>
    </cfRule>
    <cfRule type="cellIs" priority="2" dxfId="0" operator="equal" stopIfTrue="1">
      <formula>$J$16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Nijar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anrubio</cp:lastModifiedBy>
  <cp:lastPrinted>1999-05-19T10:17:46Z</cp:lastPrinted>
  <dcterms:created xsi:type="dcterms:W3CDTF">1999-05-19T09:10:53Z</dcterms:created>
  <dcterms:modified xsi:type="dcterms:W3CDTF">2011-05-24T08:02:46Z</dcterms:modified>
  <cp:category/>
  <cp:version/>
  <cp:contentType/>
  <cp:contentStatus/>
</cp:coreProperties>
</file>